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7" yWindow="65527" windowWidth="12549" windowHeight="13431" activeTab="0"/>
  </bookViews>
  <sheets>
    <sheet name="Form" sheetId="1" r:id="rId1"/>
  </sheets>
  <definedNames>
    <definedName name="_xlnm.Print_Area" localSheetId="0">'Form'!$A$1:$H$98</definedName>
  </definedNames>
  <calcPr fullCalcOnLoad="1"/>
</workbook>
</file>

<file path=xl/sharedStrings.xml><?xml version="1.0" encoding="utf-8"?>
<sst xmlns="http://schemas.openxmlformats.org/spreadsheetml/2006/main" count="119" uniqueCount="103">
  <si>
    <t>Craig Murray</t>
  </si>
  <si>
    <t>20777 Fuero Dr</t>
  </si>
  <si>
    <t>Walnut, CA 91789-2561</t>
  </si>
  <si>
    <t xml:space="preserve">Quality and </t>
  </si>
  <si>
    <t>Customer Service</t>
  </si>
  <si>
    <t>is my Hiking Trail!</t>
  </si>
  <si>
    <t>Please fill in all boxes - use tab to move</t>
  </si>
  <si>
    <t>SHIP TO:</t>
  </si>
  <si>
    <t xml:space="preserve">Name: </t>
  </si>
  <si>
    <t xml:space="preserve">Street: </t>
  </si>
  <si>
    <t xml:space="preserve">City, St, Zip: </t>
  </si>
  <si>
    <t xml:space="preserve">E-mail: </t>
  </si>
  <si>
    <t>TheHiker@SageVenture.com</t>
  </si>
  <si>
    <t xml:space="preserve">Date: </t>
  </si>
  <si>
    <t>http://www.sageventure.com</t>
  </si>
  <si>
    <t>Description</t>
  </si>
  <si>
    <t>Qty.</t>
  </si>
  <si>
    <t xml:space="preserve">Price   </t>
  </si>
  <si>
    <t xml:space="preserve">Amount </t>
  </si>
  <si>
    <t>Thank you for your order,</t>
  </si>
  <si>
    <t xml:space="preserve">Phone: </t>
  </si>
  <si>
    <t xml:space="preserve">PayPal convenience fee     </t>
  </si>
  <si>
    <t>&lt; Enter a 1 if payment through PayPal</t>
  </si>
  <si>
    <t>World Scout Jamboree Venturing Trained</t>
  </si>
  <si>
    <t>Available</t>
  </si>
  <si>
    <t>Peak Bagger</t>
  </si>
  <si>
    <t>Animal Tracks</t>
  </si>
  <si>
    <t>Native Plants</t>
  </si>
  <si>
    <t>Map &amp; Compass</t>
  </si>
  <si>
    <t>Henninger Flats</t>
  </si>
  <si>
    <t>plenty</t>
  </si>
  <si>
    <t>Mt. Wilson - Donkey</t>
  </si>
  <si>
    <t>Mt. Wilson - Deer</t>
  </si>
  <si>
    <t>Mt. Baldy</t>
  </si>
  <si>
    <t>Cub Scout Hiker - Big Sycamore Canyon</t>
  </si>
  <si>
    <t>Scout Webelos Weekend</t>
  </si>
  <si>
    <t>Webelos Overnighter</t>
  </si>
  <si>
    <t>Webelos Overnighter Under the Stars</t>
  </si>
  <si>
    <t>Mt. Baden Powell</t>
  </si>
  <si>
    <t>Snow Man</t>
  </si>
  <si>
    <t>Jr. Trail Builder</t>
  </si>
  <si>
    <t>Whale Watcher</t>
  </si>
  <si>
    <t>Weekend Touring Cycling</t>
  </si>
  <si>
    <t>Mission Council - Snow outing</t>
  </si>
  <si>
    <t>National Resource Trail - 12 hours</t>
  </si>
  <si>
    <t>National Resource Trail - 18 hours</t>
  </si>
  <si>
    <t>National Resource Trail - 24 hours</t>
  </si>
  <si>
    <t>San Antonio</t>
  </si>
  <si>
    <t>De Anza Trail</t>
  </si>
  <si>
    <t>Zion Narrows</t>
  </si>
  <si>
    <t>Basin &amp; Trails Award</t>
  </si>
  <si>
    <t>Golden Arrowhead Trail Award</t>
  </si>
  <si>
    <t>Giant Forest to Mineral King</t>
  </si>
  <si>
    <t>Onion Valley to Mt. Whitney</t>
  </si>
  <si>
    <t>Peak Bagger 16</t>
  </si>
  <si>
    <t>Webelos Hiker 5</t>
  </si>
  <si>
    <t>25 Night Camper Award</t>
  </si>
  <si>
    <t>50 Night Camper Award</t>
  </si>
  <si>
    <t>Webelos Hiker</t>
  </si>
  <si>
    <t>Four Peaks patch set</t>
  </si>
  <si>
    <t xml:space="preserve">   Switzer Falls</t>
  </si>
  <si>
    <t xml:space="preserve">   Santa Anita Canyon</t>
  </si>
  <si>
    <t xml:space="preserve">   East Fork</t>
  </si>
  <si>
    <t xml:space="preserve">   Cucamonga</t>
  </si>
  <si>
    <t xml:space="preserve">   Little Jimmy</t>
  </si>
  <si>
    <t xml:space="preserve">   Bear Creek</t>
  </si>
  <si>
    <t xml:space="preserve">   Mt Lowe</t>
  </si>
  <si>
    <t>San Gabriels Trails Medal</t>
  </si>
  <si>
    <t>San Bernardino Trails Medal</t>
  </si>
  <si>
    <t xml:space="preserve">   Big Bear</t>
  </si>
  <si>
    <t xml:space="preserve">   Mill Creek</t>
  </si>
  <si>
    <t xml:space="preserve">   Tahquitz</t>
  </si>
  <si>
    <t xml:space="preserve">   Desert Divide</t>
  </si>
  <si>
    <t xml:space="preserve">Shipping     </t>
  </si>
  <si>
    <t>strips</t>
  </si>
  <si>
    <t>2"</t>
  </si>
  <si>
    <t>large</t>
  </si>
  <si>
    <t>medals</t>
  </si>
  <si>
    <t>Canoeing Medal w/ ribbon</t>
  </si>
  <si>
    <t xml:space="preserve">   Grayback</t>
  </si>
  <si>
    <t xml:space="preserve">   San Jacinto</t>
  </si>
  <si>
    <t>Mt. Baden Powell (small)</t>
  </si>
  <si>
    <t>Gassy Hollow</t>
  </si>
  <si>
    <t>Big Pines</t>
  </si>
  <si>
    <t xml:space="preserve">   Heart Bar</t>
  </si>
  <si>
    <t xml:space="preserve">TOTAL PAYMENT: </t>
  </si>
  <si>
    <t>Training Hiking</t>
  </si>
  <si>
    <t>El Comino Real</t>
  </si>
  <si>
    <t>form updated &gt;</t>
  </si>
  <si>
    <t>National Resource Trail - 30 hours - Hat pin</t>
  </si>
  <si>
    <t>San Bernardino Weekend Backpacks</t>
  </si>
  <si>
    <t>San Gabriel Trails Weekend Backpacks</t>
  </si>
  <si>
    <t>Akela</t>
  </si>
  <si>
    <t>Baloo</t>
  </si>
  <si>
    <t>Bagheera</t>
  </si>
  <si>
    <t>Shere Khan</t>
  </si>
  <si>
    <t>10 hours</t>
  </si>
  <si>
    <t>15 hours</t>
  </si>
  <si>
    <t>Cub Day Hiker</t>
  </si>
  <si>
    <t>Webelos Cycling</t>
  </si>
  <si>
    <t>Scout Cycling 25-25</t>
  </si>
  <si>
    <t>3T Trail</t>
  </si>
  <si>
    <t>Cub Conservation Award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</si>
</sst>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  <numFmt numFmtId="165" formatCode="mmm\ dd\,\ yyyy"/>
    <numFmt numFmtId="166" formatCode="&quot;$&quot;#,##0.00;\(&quot;$&quot;#,##0.00\)"/>
    <numFmt numFmtId="167" formatCode="mmmm\ d\,\ yyyy"/>
    <numFmt numFmtId="168" formatCode="&quot;$&quot;#,##0.00;[Red]&quot;$&quot;#,##0.00"/>
    <numFmt numFmtId="169" formatCode="&quot;$&quot;#,##0.00_);[Red]&quot;$&quot;#,##0.00"/>
    <numFmt numFmtId="170" formatCode="&quot;$&quot;#,##0.00\);\(&quot;$&quot;#,##0.00\)"/>
    <numFmt numFmtId="171" formatCode="&quot;$&quot;0.00"/>
    <numFmt numFmtId="172" formatCode="mmm\ d\,\ yyyy"/>
    <numFmt numFmtId="173" formatCode="mmm\.\ d\,\ yyyy"/>
    <numFmt numFmtId="174" formatCode="mmmm\ dd\,\ yyyy"/>
    <numFmt numFmtId="175" formatCode="mmm\ dd\ yyyy"/>
    <numFmt numFmtId="176" formatCode="&quot;$&quot;#,##0;[Red]\(&quot;$&quot;#,##0\)"/>
    <numFmt numFmtId="177" formatCode="mmm\ d\,\ \'yy"/>
    <numFmt numFmtId="178" formatCode="#,##0.0_);[Red]\(#,##0.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  <numFmt numFmtId="184" formatCode="0.0%"/>
    <numFmt numFmtId="185" formatCode="#,##0.00_)_)_)"/>
    <numFmt numFmtId="186" formatCode="[$-409]dddd\,\ mmmm\ dd\,\ yyyy"/>
    <numFmt numFmtId="187" formatCode="m/d/yy;@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0" borderId="0" applyAlignment="0"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40" applyFont="1" applyAlignment="1">
      <alignment horizontal="left"/>
      <protection/>
    </xf>
    <xf numFmtId="14" fontId="9" fillId="0" borderId="0" xfId="40" applyNumberFormat="1" applyFont="1" applyAlignment="1" quotePrefix="1">
      <alignment horizontal="left"/>
      <protection/>
    </xf>
    <xf numFmtId="0" fontId="9" fillId="0" borderId="0" xfId="40" applyFont="1" applyAlignment="1">
      <alignment/>
      <protection/>
    </xf>
    <xf numFmtId="0" fontId="9" fillId="0" borderId="0" xfId="40" applyFont="1" applyAlignment="1">
      <alignment horizontal="right"/>
      <protection/>
    </xf>
    <xf numFmtId="1" fontId="9" fillId="0" borderId="0" xfId="40" applyNumberFormat="1" applyFont="1" applyAlignment="1">
      <alignment horizontal="right"/>
      <protection/>
    </xf>
    <xf numFmtId="0" fontId="10" fillId="0" borderId="0" xfId="40" applyFont="1" applyAlignment="1">
      <alignment horizontal="centerContinuous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185" fontId="6" fillId="0" borderId="0" xfId="43" applyNumberFormat="1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6" fillId="0" borderId="13" xfId="0" applyNumberFormat="1" applyFont="1" applyBorder="1" applyAlignment="1">
      <alignment vertical="center"/>
    </xf>
    <xf numFmtId="0" fontId="5" fillId="0" borderId="0" xfId="54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44" fontId="6" fillId="0" borderId="13" xfId="0" applyNumberFormat="1" applyFont="1" applyBorder="1" applyAlignment="1" applyProtection="1">
      <alignment/>
      <protection hidden="1"/>
    </xf>
    <xf numFmtId="43" fontId="6" fillId="0" borderId="0" xfId="0" applyNumberFormat="1" applyFont="1" applyAlignment="1">
      <alignment/>
    </xf>
    <xf numFmtId="43" fontId="6" fillId="0" borderId="14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/>
      <protection/>
    </xf>
    <xf numFmtId="43" fontId="6" fillId="0" borderId="1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187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top"/>
    </xf>
    <xf numFmtId="0" fontId="5" fillId="0" borderId="0" xfId="54" applyAlignment="1" applyProtection="1">
      <alignment horizontal="right"/>
      <protection locked="0"/>
    </xf>
    <xf numFmtId="187" fontId="6" fillId="0" borderId="0" xfId="0" applyNumberFormat="1" applyFont="1" applyAlignment="1">
      <alignment horizontal="right"/>
    </xf>
    <xf numFmtId="187" fontId="6" fillId="0" borderId="15" xfId="0" applyNumberFormat="1" applyFont="1" applyBorder="1" applyAlignment="1" applyProtection="1">
      <alignment horizontal="left" vertical="center"/>
      <protection locked="0"/>
    </xf>
    <xf numFmtId="187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68605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295275</xdr:colOff>
      <xdr:row>0</xdr:row>
      <xdr:rowOff>28575</xdr:rowOff>
    </xdr:from>
    <xdr:to>
      <xdr:col>7</xdr:col>
      <xdr:colOff>447675</xdr:colOff>
      <xdr:row>9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8575"/>
          <a:ext cx="1352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0</xdr:row>
      <xdr:rowOff>0</xdr:rowOff>
    </xdr:from>
    <xdr:to>
      <xdr:col>8</xdr:col>
      <xdr:colOff>361950</xdr:colOff>
      <xdr:row>9</xdr:row>
      <xdr:rowOff>76200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5514975" y="0"/>
          <a:ext cx="64770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TheHiker@SageVentur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showGridLines="0" showRowColHeaders="0" tabSelected="1" zoomScalePageLayoutView="0" workbookViewId="0" topLeftCell="A1">
      <selection activeCell="C9" sqref="C9:D9"/>
    </sheetView>
  </sheetViews>
  <sheetFormatPr defaultColWidth="9.140625" defaultRowHeight="12.75"/>
  <cols>
    <col min="1" max="1" width="3.00390625" style="5" customWidth="1"/>
    <col min="2" max="2" width="10.140625" style="5" customWidth="1"/>
    <col min="3" max="3" width="15.140625" style="5" customWidth="1"/>
    <col min="4" max="4" width="29.8515625" style="5" customWidth="1"/>
    <col min="5" max="5" width="11.00390625" style="5" hidden="1" customWidth="1"/>
    <col min="6" max="6" width="7.140625" style="5" customWidth="1"/>
    <col min="7" max="8" width="10.8515625" style="5" customWidth="1"/>
    <col min="9" max="10" width="9.140625" style="5" customWidth="1"/>
    <col min="11" max="13" width="9.140625" style="5" hidden="1" customWidth="1"/>
    <col min="14" max="16384" width="9.140625" style="5" customWidth="1"/>
  </cols>
  <sheetData>
    <row r="1" spans="1:8" ht="19.5">
      <c r="A1" s="1"/>
      <c r="B1" s="2" t="s">
        <v>0</v>
      </c>
      <c r="C1" s="3"/>
      <c r="D1" s="4"/>
      <c r="E1" s="4"/>
      <c r="H1" s="6"/>
    </row>
    <row r="2" spans="1:8" ht="12.75">
      <c r="A2" s="1"/>
      <c r="B2" s="4" t="s">
        <v>1</v>
      </c>
      <c r="H2" s="7"/>
    </row>
    <row r="3" spans="1:5" ht="12.75">
      <c r="A3" s="1"/>
      <c r="B3" s="4" t="s">
        <v>2</v>
      </c>
      <c r="D3" s="8" t="s">
        <v>3</v>
      </c>
      <c r="E3" s="8"/>
    </row>
    <row r="4" spans="1:5" ht="12.75">
      <c r="A4" s="1"/>
      <c r="B4" s="4"/>
      <c r="D4" s="8" t="s">
        <v>4</v>
      </c>
      <c r="E4" s="8"/>
    </row>
    <row r="5" spans="1:8" ht="12.75">
      <c r="A5" s="1"/>
      <c r="B5" s="9"/>
      <c r="C5" s="10"/>
      <c r="D5" s="8" t="s">
        <v>5</v>
      </c>
      <c r="E5" s="8"/>
      <c r="F5" s="11"/>
      <c r="G5" s="12"/>
      <c r="H5" s="13"/>
    </row>
    <row r="6" spans="1:8" ht="6.75" customHeight="1">
      <c r="A6" s="1"/>
      <c r="B6" s="4"/>
      <c r="C6" s="10"/>
      <c r="D6" s="8"/>
      <c r="E6" s="8"/>
      <c r="F6" s="11"/>
      <c r="G6" s="12"/>
      <c r="H6" s="13"/>
    </row>
    <row r="7" spans="1:8" ht="12.75">
      <c r="A7" s="1"/>
      <c r="B7" s="4"/>
      <c r="C7" s="14" t="s">
        <v>6</v>
      </c>
      <c r="D7" s="14"/>
      <c r="E7" s="14"/>
      <c r="H7" s="7"/>
    </row>
    <row r="8" spans="1:6" ht="12.75">
      <c r="A8" s="1"/>
      <c r="B8" s="15" t="s">
        <v>7</v>
      </c>
      <c r="F8" s="16"/>
    </row>
    <row r="9" spans="1:6" ht="15" customHeight="1">
      <c r="A9" s="1"/>
      <c r="B9" s="17" t="s">
        <v>8</v>
      </c>
      <c r="C9" s="54"/>
      <c r="D9" s="55"/>
      <c r="E9" s="47"/>
      <c r="F9" s="15"/>
    </row>
    <row r="10" spans="1:6" ht="15" customHeight="1">
      <c r="A10" s="1"/>
      <c r="B10" s="17" t="s">
        <v>9</v>
      </c>
      <c r="C10" s="54"/>
      <c r="D10" s="55"/>
      <c r="E10" s="47"/>
      <c r="F10" s="4"/>
    </row>
    <row r="11" spans="1:8" ht="15" customHeight="1">
      <c r="A11" s="1"/>
      <c r="B11" s="17" t="s">
        <v>10</v>
      </c>
      <c r="C11" s="54"/>
      <c r="D11" s="55"/>
      <c r="E11" s="47"/>
      <c r="F11" s="4"/>
      <c r="G11" s="1" t="s">
        <v>88</v>
      </c>
      <c r="H11" s="51">
        <v>43664</v>
      </c>
    </row>
    <row r="12" spans="1:8" ht="15" customHeight="1">
      <c r="A12" s="1"/>
      <c r="B12" s="17" t="s">
        <v>20</v>
      </c>
      <c r="C12" s="54"/>
      <c r="D12" s="55"/>
      <c r="E12" s="47"/>
      <c r="F12" s="4"/>
      <c r="H12" s="34"/>
    </row>
    <row r="13" spans="1:8" ht="15" customHeight="1">
      <c r="A13" s="1"/>
      <c r="B13" s="17" t="s">
        <v>11</v>
      </c>
      <c r="C13" s="54"/>
      <c r="D13" s="55"/>
      <c r="E13" s="47"/>
      <c r="F13" s="4"/>
      <c r="G13" s="34"/>
      <c r="H13" s="50" t="s">
        <v>12</v>
      </c>
    </row>
    <row r="14" spans="1:8" ht="15" customHeight="1">
      <c r="A14" s="1"/>
      <c r="B14" s="17" t="s">
        <v>13</v>
      </c>
      <c r="C14" s="52"/>
      <c r="D14" s="53"/>
      <c r="E14" s="48"/>
      <c r="F14" s="4"/>
      <c r="H14" s="34" t="s">
        <v>14</v>
      </c>
    </row>
    <row r="15" ht="6.75" customHeight="1">
      <c r="A15" s="1"/>
    </row>
    <row r="16" spans="1:8" ht="12">
      <c r="A16" s="18"/>
      <c r="B16" s="20" t="s">
        <v>24</v>
      </c>
      <c r="C16" s="19" t="s">
        <v>15</v>
      </c>
      <c r="D16" s="19"/>
      <c r="E16" s="19"/>
      <c r="F16" s="20" t="s">
        <v>16</v>
      </c>
      <c r="G16" s="18" t="s">
        <v>17</v>
      </c>
      <c r="H16" s="18" t="s">
        <v>18</v>
      </c>
    </row>
    <row r="17" spans="1:8" ht="15" customHeight="1">
      <c r="A17" s="21"/>
      <c r="B17" s="43"/>
      <c r="C17" s="23" t="s">
        <v>91</v>
      </c>
      <c r="D17" s="29"/>
      <c r="E17" s="29">
        <v>3</v>
      </c>
      <c r="F17" s="44"/>
      <c r="G17" s="26"/>
      <c r="H17" s="33"/>
    </row>
    <row r="18" spans="1:8" ht="15" customHeight="1">
      <c r="A18" s="21"/>
      <c r="B18" s="43" t="s">
        <v>30</v>
      </c>
      <c r="C18" s="23" t="s">
        <v>60</v>
      </c>
      <c r="D18" s="29"/>
      <c r="E18" s="29">
        <v>1</v>
      </c>
      <c r="F18" s="25"/>
      <c r="G18" s="26">
        <v>0.5</v>
      </c>
      <c r="H18" s="33">
        <f>F18*G18</f>
        <v>0</v>
      </c>
    </row>
    <row r="19" spans="1:8" ht="15" customHeight="1">
      <c r="A19" s="21"/>
      <c r="B19" s="43">
        <v>8</v>
      </c>
      <c r="C19" s="23" t="s">
        <v>61</v>
      </c>
      <c r="D19" s="29"/>
      <c r="E19" s="29">
        <v>1</v>
      </c>
      <c r="F19" s="25"/>
      <c r="G19" s="26">
        <v>0.5</v>
      </c>
      <c r="H19" s="33">
        <f aca="true" t="shared" si="0" ref="H19:H24">F19*G19</f>
        <v>0</v>
      </c>
    </row>
    <row r="20" spans="1:8" ht="15" customHeight="1">
      <c r="A20" s="21"/>
      <c r="B20" s="43" t="s">
        <v>30</v>
      </c>
      <c r="C20" s="23" t="s">
        <v>62</v>
      </c>
      <c r="D20" s="29"/>
      <c r="E20" s="29">
        <v>1</v>
      </c>
      <c r="F20" s="25"/>
      <c r="G20" s="26">
        <v>0.5</v>
      </c>
      <c r="H20" s="33">
        <f t="shared" si="0"/>
        <v>0</v>
      </c>
    </row>
    <row r="21" spans="1:8" ht="15" customHeight="1">
      <c r="A21" s="21"/>
      <c r="B21" s="43" t="s">
        <v>30</v>
      </c>
      <c r="C21" s="23" t="s">
        <v>63</v>
      </c>
      <c r="D21" s="29"/>
      <c r="E21" s="29">
        <v>1</v>
      </c>
      <c r="F21" s="25"/>
      <c r="G21" s="26">
        <v>0.5</v>
      </c>
      <c r="H21" s="33">
        <f t="shared" si="0"/>
        <v>0</v>
      </c>
    </row>
    <row r="22" spans="1:8" ht="15" customHeight="1">
      <c r="A22" s="21"/>
      <c r="B22" s="43" t="s">
        <v>30</v>
      </c>
      <c r="C22" s="23" t="s">
        <v>64</v>
      </c>
      <c r="D22" s="29"/>
      <c r="E22" s="29">
        <v>1</v>
      </c>
      <c r="F22" s="25"/>
      <c r="G22" s="26">
        <v>0.5</v>
      </c>
      <c r="H22" s="33">
        <f t="shared" si="0"/>
        <v>0</v>
      </c>
    </row>
    <row r="23" spans="1:8" ht="15" customHeight="1">
      <c r="A23" s="21"/>
      <c r="B23" s="43">
        <v>23</v>
      </c>
      <c r="C23" s="23" t="s">
        <v>65</v>
      </c>
      <c r="D23" s="29"/>
      <c r="E23" s="29">
        <v>1</v>
      </c>
      <c r="F23" s="25"/>
      <c r="G23" s="26">
        <v>0.5</v>
      </c>
      <c r="H23" s="33">
        <f t="shared" si="0"/>
        <v>0</v>
      </c>
    </row>
    <row r="24" spans="1:8" ht="15" customHeight="1">
      <c r="A24" s="21"/>
      <c r="B24" s="43">
        <v>2</v>
      </c>
      <c r="C24" s="23" t="s">
        <v>66</v>
      </c>
      <c r="D24" s="29"/>
      <c r="E24" s="29">
        <v>1</v>
      </c>
      <c r="F24" s="25"/>
      <c r="G24" s="26">
        <v>0.5</v>
      </c>
      <c r="H24" s="33">
        <f t="shared" si="0"/>
        <v>0</v>
      </c>
    </row>
    <row r="25" spans="1:8" ht="15" customHeight="1" hidden="1">
      <c r="A25" s="21"/>
      <c r="B25" s="43">
        <v>0</v>
      </c>
      <c r="C25" s="23" t="s">
        <v>67</v>
      </c>
      <c r="D25" s="29"/>
      <c r="E25" s="29"/>
      <c r="F25" s="44"/>
      <c r="G25" s="26"/>
      <c r="H25" s="33"/>
    </row>
    <row r="26" spans="1:8" ht="15" customHeight="1" hidden="1">
      <c r="A26" s="21"/>
      <c r="B26" s="43">
        <v>0</v>
      </c>
      <c r="C26" s="23" t="s">
        <v>68</v>
      </c>
      <c r="D26" s="29"/>
      <c r="E26" s="29"/>
      <c r="F26" s="44"/>
      <c r="G26" s="26"/>
      <c r="H26" s="33"/>
    </row>
    <row r="27" spans="1:8" ht="15" customHeight="1" hidden="1">
      <c r="A27" s="21"/>
      <c r="B27" s="43">
        <v>0</v>
      </c>
      <c r="C27" s="23" t="s">
        <v>78</v>
      </c>
      <c r="D27" s="29"/>
      <c r="E27" s="29"/>
      <c r="F27" s="25"/>
      <c r="G27" s="26">
        <v>5</v>
      </c>
      <c r="H27" s="33">
        <f>F27*G27</f>
        <v>0</v>
      </c>
    </row>
    <row r="28" spans="1:8" ht="15" customHeight="1">
      <c r="A28" s="21"/>
      <c r="B28" s="43"/>
      <c r="C28" s="23" t="s">
        <v>90</v>
      </c>
      <c r="D28" s="29"/>
      <c r="E28" s="29"/>
      <c r="F28" s="44"/>
      <c r="G28" s="26"/>
      <c r="H28" s="33"/>
    </row>
    <row r="29" spans="1:12" ht="15" customHeight="1">
      <c r="A29" s="21"/>
      <c r="B29" s="43" t="s">
        <v>30</v>
      </c>
      <c r="C29" s="23" t="s">
        <v>79</v>
      </c>
      <c r="D29" s="29"/>
      <c r="E29" s="29">
        <v>1</v>
      </c>
      <c r="F29" s="25"/>
      <c r="G29" s="26">
        <v>0.5</v>
      </c>
      <c r="H29" s="33">
        <f aca="true" t="shared" si="1" ref="H29:H87">F29*G29</f>
        <v>0</v>
      </c>
      <c r="K29" s="5" t="s">
        <v>76</v>
      </c>
      <c r="L29" s="5">
        <v>3</v>
      </c>
    </row>
    <row r="30" spans="1:12" ht="15" customHeight="1">
      <c r="A30" s="21"/>
      <c r="B30" s="43" t="s">
        <v>30</v>
      </c>
      <c r="C30" s="23" t="s">
        <v>72</v>
      </c>
      <c r="D30" s="29"/>
      <c r="E30" s="29">
        <v>1</v>
      </c>
      <c r="F30" s="25"/>
      <c r="G30" s="26">
        <v>0.5</v>
      </c>
      <c r="H30" s="33">
        <f t="shared" si="1"/>
        <v>0</v>
      </c>
      <c r="K30" s="5" t="s">
        <v>76</v>
      </c>
      <c r="L30" s="5">
        <v>3</v>
      </c>
    </row>
    <row r="31" spans="1:12" ht="15" customHeight="1">
      <c r="A31" s="21"/>
      <c r="B31" s="43">
        <v>33</v>
      </c>
      <c r="C31" s="23" t="s">
        <v>71</v>
      </c>
      <c r="D31" s="29"/>
      <c r="E31" s="29">
        <v>1</v>
      </c>
      <c r="F31" s="25"/>
      <c r="G31" s="26">
        <v>0.5</v>
      </c>
      <c r="H31" s="33">
        <f t="shared" si="1"/>
        <v>0</v>
      </c>
      <c r="K31" s="5" t="s">
        <v>74</v>
      </c>
      <c r="L31" s="5">
        <v>18</v>
      </c>
    </row>
    <row r="32" spans="1:12" ht="15" customHeight="1">
      <c r="A32" s="21"/>
      <c r="B32" s="43" t="s">
        <v>30</v>
      </c>
      <c r="C32" s="23" t="s">
        <v>70</v>
      </c>
      <c r="D32" s="29"/>
      <c r="E32" s="29">
        <v>1</v>
      </c>
      <c r="F32" s="25"/>
      <c r="G32" s="26">
        <v>0.5</v>
      </c>
      <c r="H32" s="33">
        <f t="shared" si="1"/>
        <v>0</v>
      </c>
      <c r="K32" s="5" t="s">
        <v>75</v>
      </c>
      <c r="L32" s="5">
        <v>8</v>
      </c>
    </row>
    <row r="33" spans="1:8" ht="15" customHeight="1">
      <c r="A33" s="21"/>
      <c r="B33" s="43" t="s">
        <v>30</v>
      </c>
      <c r="C33" s="23" t="s">
        <v>69</v>
      </c>
      <c r="D33" s="29"/>
      <c r="E33" s="29">
        <v>1</v>
      </c>
      <c r="F33" s="25"/>
      <c r="G33" s="26">
        <v>0.5</v>
      </c>
      <c r="H33" s="33">
        <f t="shared" si="1"/>
        <v>0</v>
      </c>
    </row>
    <row r="34" spans="1:12" ht="15" customHeight="1">
      <c r="A34" s="21"/>
      <c r="B34" s="43" t="s">
        <v>30</v>
      </c>
      <c r="C34" s="23" t="s">
        <v>63</v>
      </c>
      <c r="D34" s="29"/>
      <c r="E34" s="29">
        <v>1</v>
      </c>
      <c r="F34" s="25"/>
      <c r="G34" s="26">
        <v>0.5</v>
      </c>
      <c r="H34" s="33">
        <f t="shared" si="1"/>
        <v>0</v>
      </c>
      <c r="K34" s="5" t="s">
        <v>77</v>
      </c>
      <c r="L34" s="5">
        <v>2</v>
      </c>
    </row>
    <row r="35" spans="1:12" ht="15" customHeight="1">
      <c r="A35" s="21"/>
      <c r="B35" s="43" t="s">
        <v>30</v>
      </c>
      <c r="C35" s="23" t="s">
        <v>80</v>
      </c>
      <c r="D35" s="29"/>
      <c r="E35" s="29">
        <v>1</v>
      </c>
      <c r="F35" s="25"/>
      <c r="G35" s="26">
        <v>0.5</v>
      </c>
      <c r="H35" s="33">
        <f t="shared" si="1"/>
        <v>0</v>
      </c>
      <c r="K35" s="5" t="s">
        <v>77</v>
      </c>
      <c r="L35" s="5">
        <v>2</v>
      </c>
    </row>
    <row r="36" spans="1:12" ht="15" customHeight="1">
      <c r="A36" s="21"/>
      <c r="B36" s="43">
        <v>4</v>
      </c>
      <c r="C36" s="23" t="s">
        <v>84</v>
      </c>
      <c r="D36" s="29"/>
      <c r="E36" s="29">
        <v>1</v>
      </c>
      <c r="F36" s="25"/>
      <c r="G36" s="26">
        <v>0.5</v>
      </c>
      <c r="H36" s="33">
        <f t="shared" si="1"/>
        <v>0</v>
      </c>
      <c r="K36" s="5" t="s">
        <v>77</v>
      </c>
      <c r="L36" s="5">
        <v>2</v>
      </c>
    </row>
    <row r="37" spans="1:13" ht="15" customHeight="1" hidden="1">
      <c r="A37" s="21"/>
      <c r="B37" s="43">
        <v>0</v>
      </c>
      <c r="C37" s="23" t="s">
        <v>25</v>
      </c>
      <c r="D37" s="29"/>
      <c r="E37" s="29">
        <v>2</v>
      </c>
      <c r="F37" s="44"/>
      <c r="G37" s="26"/>
      <c r="H37" s="33">
        <f t="shared" si="1"/>
        <v>0</v>
      </c>
      <c r="M37" s="5">
        <v>0.55</v>
      </c>
    </row>
    <row r="38" spans="1:13" ht="15" hidden="1">
      <c r="A38" s="21"/>
      <c r="B38" s="43">
        <v>0</v>
      </c>
      <c r="C38" s="23" t="s">
        <v>26</v>
      </c>
      <c r="D38" s="24"/>
      <c r="E38" s="24">
        <v>2</v>
      </c>
      <c r="F38" s="44"/>
      <c r="G38" s="26"/>
      <c r="H38" s="33">
        <f t="shared" si="1"/>
        <v>0</v>
      </c>
      <c r="K38" s="5">
        <f>INT((SUM(F18:F24)+SUM(F29:F34)+F70+F74+SUM(F70:F84))/18+0.5)</f>
        <v>0</v>
      </c>
      <c r="M38" s="5">
        <f>M37+SUM(K38:K41)*0.15</f>
        <v>0.55</v>
      </c>
    </row>
    <row r="39" spans="1:13" ht="15" hidden="1">
      <c r="A39" s="21"/>
      <c r="B39" s="43">
        <v>0</v>
      </c>
      <c r="C39" s="23" t="s">
        <v>27</v>
      </c>
      <c r="D39" s="24"/>
      <c r="E39" s="24">
        <v>2</v>
      </c>
      <c r="F39" s="44"/>
      <c r="G39" s="26"/>
      <c r="H39" s="33">
        <f t="shared" si="1"/>
        <v>0</v>
      </c>
      <c r="K39" s="5">
        <f>INT((SUM(F37:F49)+F51+F55+F56+F57+F73+SUM(F85:F87))/8+0.5)</f>
        <v>0</v>
      </c>
      <c r="M39" s="5">
        <f>IF(K41&gt;0,1,0)</f>
        <v>0</v>
      </c>
    </row>
    <row r="40" spans="1:13" ht="15" hidden="1">
      <c r="A40" s="21"/>
      <c r="B40" s="43">
        <v>0</v>
      </c>
      <c r="C40" s="23" t="s">
        <v>28</v>
      </c>
      <c r="D40" s="24"/>
      <c r="E40" s="24">
        <v>2</v>
      </c>
      <c r="F40" s="44"/>
      <c r="G40" s="26"/>
      <c r="H40" s="33">
        <f t="shared" si="1"/>
        <v>0</v>
      </c>
      <c r="K40" s="5">
        <f>INT((F17+F50+SUM(F52:F54)+SUM(F58:F64)+F68+F69+F71+F72+F75+F76+F77)/3+0.5)</f>
        <v>0</v>
      </c>
      <c r="M40" s="5">
        <f>MAX(SUM(K38:K41)-3,0)</f>
        <v>0</v>
      </c>
    </row>
    <row r="41" spans="1:13" ht="15">
      <c r="A41" s="21"/>
      <c r="B41" s="43" t="s">
        <v>30</v>
      </c>
      <c r="C41" s="23" t="s">
        <v>29</v>
      </c>
      <c r="D41" s="24"/>
      <c r="E41" s="24">
        <v>2</v>
      </c>
      <c r="F41" s="25"/>
      <c r="G41" s="26">
        <v>2</v>
      </c>
      <c r="H41" s="33">
        <f t="shared" si="1"/>
        <v>0</v>
      </c>
      <c r="K41" s="5">
        <f>INT((F25+F26+F27)/2+0.5)</f>
        <v>0</v>
      </c>
      <c r="M41" s="5">
        <f>IF(M39&gt;0,3.78+M40*0.21,M38)</f>
        <v>0.55</v>
      </c>
    </row>
    <row r="42" spans="1:13" ht="15">
      <c r="A42" s="21"/>
      <c r="B42" s="43">
        <v>39</v>
      </c>
      <c r="C42" s="23" t="s">
        <v>31</v>
      </c>
      <c r="D42" s="24"/>
      <c r="E42" s="24">
        <v>2</v>
      </c>
      <c r="F42" s="27"/>
      <c r="G42" s="26">
        <v>2</v>
      </c>
      <c r="H42" s="33">
        <f t="shared" si="1"/>
        <v>0</v>
      </c>
      <c r="K42" s="5">
        <f>MAX(ROUND((SUM(K38:K41)-1)*0.2*2+2,0)/2,1)</f>
        <v>1</v>
      </c>
      <c r="M42" s="5">
        <f>ROUND(MAX(M38,M41)*2+1.2,0)/2</f>
        <v>1</v>
      </c>
    </row>
    <row r="43" spans="1:8" ht="15">
      <c r="A43" s="21"/>
      <c r="B43" s="43">
        <v>5</v>
      </c>
      <c r="C43" s="23" t="s">
        <v>33</v>
      </c>
      <c r="D43" s="24"/>
      <c r="E43" s="24">
        <v>2</v>
      </c>
      <c r="F43" s="27"/>
      <c r="G43" s="26">
        <v>2</v>
      </c>
      <c r="H43" s="33">
        <f t="shared" si="1"/>
        <v>0</v>
      </c>
    </row>
    <row r="44" spans="1:8" ht="15" hidden="1">
      <c r="A44" s="21"/>
      <c r="B44" s="43">
        <v>0</v>
      </c>
      <c r="C44" s="23" t="s">
        <v>32</v>
      </c>
      <c r="D44" s="24"/>
      <c r="E44" s="24">
        <v>2</v>
      </c>
      <c r="F44" s="44"/>
      <c r="G44" s="26"/>
      <c r="H44" s="33">
        <f t="shared" si="1"/>
        <v>0</v>
      </c>
    </row>
    <row r="45" spans="1:8" ht="14.25" customHeight="1" hidden="1">
      <c r="A45" s="21"/>
      <c r="B45" s="43">
        <v>0</v>
      </c>
      <c r="C45" s="23" t="s">
        <v>83</v>
      </c>
      <c r="D45" s="29"/>
      <c r="E45" s="29">
        <v>2</v>
      </c>
      <c r="F45" s="27"/>
      <c r="G45" s="26">
        <v>2</v>
      </c>
      <c r="H45" s="33">
        <f t="shared" si="1"/>
        <v>0</v>
      </c>
    </row>
    <row r="46" spans="1:8" ht="14.25" customHeight="1" hidden="1">
      <c r="A46" s="21"/>
      <c r="B46" s="43">
        <v>0</v>
      </c>
      <c r="C46" s="23" t="s">
        <v>82</v>
      </c>
      <c r="D46" s="29"/>
      <c r="E46" s="29">
        <v>2</v>
      </c>
      <c r="F46" s="27"/>
      <c r="G46" s="26">
        <v>2</v>
      </c>
      <c r="H46" s="33">
        <f t="shared" si="1"/>
        <v>0</v>
      </c>
    </row>
    <row r="47" spans="1:8" ht="14.25" customHeight="1">
      <c r="A47" s="21"/>
      <c r="B47" s="43">
        <v>6</v>
      </c>
      <c r="C47" s="23" t="s">
        <v>38</v>
      </c>
      <c r="D47" s="29"/>
      <c r="E47" s="29">
        <v>2</v>
      </c>
      <c r="F47" s="27"/>
      <c r="G47" s="26">
        <v>2</v>
      </c>
      <c r="H47" s="33">
        <f t="shared" si="1"/>
        <v>0</v>
      </c>
    </row>
    <row r="48" spans="1:8" ht="14.25" customHeight="1">
      <c r="A48" s="21"/>
      <c r="B48" s="43" t="s">
        <v>30</v>
      </c>
      <c r="C48" s="23" t="s">
        <v>81</v>
      </c>
      <c r="D48" s="29"/>
      <c r="E48" s="29">
        <v>2</v>
      </c>
      <c r="F48" s="27"/>
      <c r="G48" s="26">
        <v>1</v>
      </c>
      <c r="H48" s="33">
        <f t="shared" si="1"/>
        <v>0</v>
      </c>
    </row>
    <row r="49" spans="1:8" ht="14.25" customHeight="1">
      <c r="A49" s="21"/>
      <c r="B49" s="43">
        <v>1</v>
      </c>
      <c r="C49" s="23" t="s">
        <v>58</v>
      </c>
      <c r="D49" s="29"/>
      <c r="E49" s="29">
        <v>2</v>
      </c>
      <c r="F49" s="27"/>
      <c r="G49" s="26">
        <v>1.5</v>
      </c>
      <c r="H49" s="33">
        <f t="shared" si="1"/>
        <v>0</v>
      </c>
    </row>
    <row r="50" spans="1:8" ht="15" customHeight="1" hidden="1">
      <c r="A50" s="21"/>
      <c r="B50" s="43">
        <v>0</v>
      </c>
      <c r="C50" s="23" t="s">
        <v>36</v>
      </c>
      <c r="D50" s="29"/>
      <c r="E50" s="29">
        <v>3</v>
      </c>
      <c r="F50" s="27"/>
      <c r="G50" s="26">
        <v>1.5</v>
      </c>
      <c r="H50" s="33">
        <f t="shared" si="1"/>
        <v>0</v>
      </c>
    </row>
    <row r="51" spans="1:8" ht="14.25" customHeight="1">
      <c r="A51" s="21"/>
      <c r="B51" s="43">
        <v>8</v>
      </c>
      <c r="C51" s="23" t="s">
        <v>37</v>
      </c>
      <c r="D51" s="28"/>
      <c r="E51" s="28">
        <v>2</v>
      </c>
      <c r="F51" s="27"/>
      <c r="G51" s="26">
        <f>G50</f>
        <v>1.5</v>
      </c>
      <c r="H51" s="33">
        <f t="shared" si="1"/>
        <v>0</v>
      </c>
    </row>
    <row r="52" spans="1:8" ht="15" customHeight="1">
      <c r="A52" s="21"/>
      <c r="B52" s="43">
        <v>3</v>
      </c>
      <c r="C52" s="23" t="s">
        <v>34</v>
      </c>
      <c r="D52" s="38"/>
      <c r="E52" s="38">
        <v>3</v>
      </c>
      <c r="F52" s="25"/>
      <c r="G52" s="26">
        <v>2</v>
      </c>
      <c r="H52" s="33">
        <f t="shared" si="1"/>
        <v>0</v>
      </c>
    </row>
    <row r="53" spans="1:8" ht="15" hidden="1">
      <c r="A53" s="21"/>
      <c r="B53" s="43">
        <v>0</v>
      </c>
      <c r="C53" s="23" t="s">
        <v>35</v>
      </c>
      <c r="D53" s="28"/>
      <c r="E53" s="28">
        <v>3</v>
      </c>
      <c r="F53" s="44"/>
      <c r="G53" s="26"/>
      <c r="H53" s="33">
        <f t="shared" si="1"/>
        <v>0</v>
      </c>
    </row>
    <row r="54" spans="1:8" ht="14.25" customHeight="1" hidden="1">
      <c r="A54" s="21"/>
      <c r="B54" s="43">
        <v>4</v>
      </c>
      <c r="C54" s="23" t="s">
        <v>101</v>
      </c>
      <c r="D54" s="29"/>
      <c r="E54" s="29">
        <v>3</v>
      </c>
      <c r="F54" s="27"/>
      <c r="G54" s="26">
        <v>2</v>
      </c>
      <c r="H54" s="33">
        <f t="shared" si="1"/>
        <v>0</v>
      </c>
    </row>
    <row r="55" spans="1:8" ht="15" customHeight="1">
      <c r="A55" s="21"/>
      <c r="B55" s="43">
        <v>2</v>
      </c>
      <c r="C55" s="22" t="s">
        <v>42</v>
      </c>
      <c r="D55" s="29"/>
      <c r="E55" s="29">
        <v>2</v>
      </c>
      <c r="F55" s="27"/>
      <c r="G55" s="26">
        <v>1.5</v>
      </c>
      <c r="H55" s="33">
        <f t="shared" si="1"/>
        <v>0</v>
      </c>
    </row>
    <row r="56" spans="1:8" ht="15" customHeight="1" hidden="1">
      <c r="A56" s="21"/>
      <c r="B56" s="43">
        <v>0</v>
      </c>
      <c r="C56" s="22" t="s">
        <v>55</v>
      </c>
      <c r="D56" s="29"/>
      <c r="E56" s="29">
        <v>2</v>
      </c>
      <c r="F56" s="44"/>
      <c r="G56" s="26"/>
      <c r="H56" s="33">
        <f t="shared" si="1"/>
        <v>0</v>
      </c>
    </row>
    <row r="57" spans="1:8" ht="15" customHeight="1">
      <c r="A57" s="21"/>
      <c r="B57" s="43">
        <v>1</v>
      </c>
      <c r="C57" s="23" t="s">
        <v>86</v>
      </c>
      <c r="D57" s="29"/>
      <c r="E57" s="29">
        <v>2</v>
      </c>
      <c r="F57" s="27"/>
      <c r="G57" s="26">
        <v>1.5</v>
      </c>
      <c r="H57" s="33">
        <f t="shared" si="1"/>
        <v>0</v>
      </c>
    </row>
    <row r="58" spans="1:8" ht="15" customHeight="1" hidden="1">
      <c r="A58" s="21"/>
      <c r="B58" s="43">
        <v>0</v>
      </c>
      <c r="C58" s="23" t="s">
        <v>43</v>
      </c>
      <c r="D58" s="29"/>
      <c r="E58" s="29">
        <v>3</v>
      </c>
      <c r="F58" s="44"/>
      <c r="G58" s="26"/>
      <c r="H58" s="33">
        <f t="shared" si="1"/>
        <v>0</v>
      </c>
    </row>
    <row r="59" spans="1:8" ht="15" customHeight="1">
      <c r="A59" s="21"/>
      <c r="B59" s="43">
        <v>8</v>
      </c>
      <c r="C59" s="23" t="s">
        <v>39</v>
      </c>
      <c r="D59" s="29"/>
      <c r="E59" s="29">
        <v>3</v>
      </c>
      <c r="F59" s="27"/>
      <c r="G59" s="26">
        <v>2</v>
      </c>
      <c r="H59" s="33">
        <f t="shared" si="1"/>
        <v>0</v>
      </c>
    </row>
    <row r="60" spans="1:8" ht="15" customHeight="1">
      <c r="A60" s="21"/>
      <c r="B60" s="43">
        <v>9</v>
      </c>
      <c r="C60" s="22" t="s">
        <v>40</v>
      </c>
      <c r="D60" s="29"/>
      <c r="E60" s="29">
        <v>3</v>
      </c>
      <c r="F60" s="27"/>
      <c r="G60" s="26">
        <v>2.5</v>
      </c>
      <c r="H60" s="33">
        <f t="shared" si="1"/>
        <v>0</v>
      </c>
    </row>
    <row r="61" spans="1:8" ht="15" customHeight="1">
      <c r="A61" s="21"/>
      <c r="B61" s="43">
        <v>1</v>
      </c>
      <c r="C61" s="22" t="s">
        <v>41</v>
      </c>
      <c r="D61" s="29"/>
      <c r="E61" s="29">
        <v>3</v>
      </c>
      <c r="F61" s="27"/>
      <c r="G61" s="26">
        <v>2</v>
      </c>
      <c r="H61" s="33">
        <f t="shared" si="1"/>
        <v>0</v>
      </c>
    </row>
    <row r="62" spans="1:8" ht="15" customHeight="1">
      <c r="A62" s="21"/>
      <c r="B62" s="43">
        <v>1</v>
      </c>
      <c r="C62" s="23" t="s">
        <v>44</v>
      </c>
      <c r="D62" s="29"/>
      <c r="E62" s="29">
        <v>3</v>
      </c>
      <c r="F62" s="27"/>
      <c r="G62" s="26">
        <v>2.5</v>
      </c>
      <c r="H62" s="33">
        <f t="shared" si="1"/>
        <v>0</v>
      </c>
    </row>
    <row r="63" spans="1:8" ht="15" customHeight="1">
      <c r="A63" s="21"/>
      <c r="B63" s="43">
        <v>8</v>
      </c>
      <c r="C63" s="23" t="s">
        <v>45</v>
      </c>
      <c r="D63" s="29"/>
      <c r="E63" s="29">
        <v>3</v>
      </c>
      <c r="F63" s="27"/>
      <c r="G63" s="26">
        <v>2.5</v>
      </c>
      <c r="H63" s="33">
        <f t="shared" si="1"/>
        <v>0</v>
      </c>
    </row>
    <row r="64" spans="1:8" ht="15" customHeight="1">
      <c r="A64" s="21"/>
      <c r="B64" s="43">
        <v>9</v>
      </c>
      <c r="C64" s="23" t="s">
        <v>46</v>
      </c>
      <c r="D64" s="29"/>
      <c r="E64" s="29">
        <v>3</v>
      </c>
      <c r="F64" s="27"/>
      <c r="G64" s="26">
        <v>2.5</v>
      </c>
      <c r="H64" s="33">
        <f t="shared" si="1"/>
        <v>0</v>
      </c>
    </row>
    <row r="65" spans="1:8" ht="15" customHeight="1">
      <c r="A65" s="21"/>
      <c r="B65" s="43">
        <v>4</v>
      </c>
      <c r="C65" s="23" t="s">
        <v>89</v>
      </c>
      <c r="D65" s="29"/>
      <c r="E65" s="29">
        <v>3</v>
      </c>
      <c r="F65" s="27"/>
      <c r="G65" s="26">
        <v>4</v>
      </c>
      <c r="H65" s="33">
        <f t="shared" si="1"/>
        <v>0</v>
      </c>
    </row>
    <row r="66" spans="1:8" ht="15" customHeight="1" hidden="1">
      <c r="A66" s="21"/>
      <c r="B66" s="43">
        <v>1</v>
      </c>
      <c r="C66" s="23" t="s">
        <v>59</v>
      </c>
      <c r="D66" s="29"/>
      <c r="E66" s="29">
        <v>3</v>
      </c>
      <c r="F66" s="27"/>
      <c r="G66" s="26">
        <v>8</v>
      </c>
      <c r="H66" s="33">
        <f t="shared" si="1"/>
        <v>0</v>
      </c>
    </row>
    <row r="67" spans="1:8" ht="15" customHeight="1" hidden="1">
      <c r="A67" s="21"/>
      <c r="B67" s="43">
        <v>0</v>
      </c>
      <c r="C67" s="23" t="s">
        <v>47</v>
      </c>
      <c r="D67" s="29"/>
      <c r="E67" s="29">
        <v>2</v>
      </c>
      <c r="F67" s="44"/>
      <c r="G67" s="26"/>
      <c r="H67" s="33">
        <f t="shared" si="1"/>
        <v>0</v>
      </c>
    </row>
    <row r="68" spans="1:8" ht="15" customHeight="1" hidden="1">
      <c r="A68" s="21"/>
      <c r="B68" s="43">
        <v>0</v>
      </c>
      <c r="C68" s="23" t="s">
        <v>87</v>
      </c>
      <c r="D68" s="29"/>
      <c r="E68" s="29">
        <v>3</v>
      </c>
      <c r="F68" s="44"/>
      <c r="G68" s="26"/>
      <c r="H68" s="33">
        <f t="shared" si="1"/>
        <v>0</v>
      </c>
    </row>
    <row r="69" spans="1:8" ht="15" customHeight="1" hidden="1">
      <c r="A69" s="21"/>
      <c r="B69" s="43">
        <v>0</v>
      </c>
      <c r="C69" s="23" t="s">
        <v>48</v>
      </c>
      <c r="D69" s="29"/>
      <c r="E69" s="29">
        <v>3</v>
      </c>
      <c r="F69" s="44"/>
      <c r="G69" s="26"/>
      <c r="H69" s="33">
        <f t="shared" si="1"/>
        <v>0</v>
      </c>
    </row>
    <row r="70" spans="1:8" ht="15" customHeight="1">
      <c r="A70" s="21"/>
      <c r="B70" s="43">
        <v>19</v>
      </c>
      <c r="C70" s="23" t="s">
        <v>49</v>
      </c>
      <c r="D70" s="29"/>
      <c r="E70" s="29">
        <v>1</v>
      </c>
      <c r="F70" s="27"/>
      <c r="G70" s="26">
        <v>0.25</v>
      </c>
      <c r="H70" s="33">
        <f t="shared" si="1"/>
        <v>0</v>
      </c>
    </row>
    <row r="71" spans="1:8" ht="15.75" customHeight="1" hidden="1">
      <c r="A71" s="21"/>
      <c r="B71" s="43">
        <v>0</v>
      </c>
      <c r="C71" s="23" t="s">
        <v>50</v>
      </c>
      <c r="D71" s="29"/>
      <c r="E71" s="29">
        <v>3</v>
      </c>
      <c r="F71" s="27"/>
      <c r="G71" s="26">
        <v>2</v>
      </c>
      <c r="H71" s="33">
        <f t="shared" si="1"/>
        <v>0</v>
      </c>
    </row>
    <row r="72" spans="1:8" ht="15" customHeight="1">
      <c r="A72" s="21"/>
      <c r="B72" s="43">
        <v>2</v>
      </c>
      <c r="C72" s="37" t="s">
        <v>51</v>
      </c>
      <c r="D72" s="29"/>
      <c r="E72" s="29">
        <v>3</v>
      </c>
      <c r="F72" s="27"/>
      <c r="G72" s="26">
        <v>2.5</v>
      </c>
      <c r="H72" s="33">
        <f t="shared" si="1"/>
        <v>0</v>
      </c>
    </row>
    <row r="73" spans="1:8" ht="15" customHeight="1">
      <c r="A73" s="21"/>
      <c r="B73" s="43">
        <v>18</v>
      </c>
      <c r="C73" s="37" t="s">
        <v>52</v>
      </c>
      <c r="D73" s="29"/>
      <c r="E73" s="29">
        <v>2</v>
      </c>
      <c r="F73" s="27"/>
      <c r="G73" s="26">
        <v>0.5</v>
      </c>
      <c r="H73" s="33">
        <f t="shared" si="1"/>
        <v>0</v>
      </c>
    </row>
    <row r="74" spans="1:8" ht="15" customHeight="1" hidden="1">
      <c r="A74" s="21"/>
      <c r="B74" s="43">
        <v>0</v>
      </c>
      <c r="C74" s="23" t="s">
        <v>53</v>
      </c>
      <c r="D74" s="29"/>
      <c r="E74" s="29">
        <v>1</v>
      </c>
      <c r="F74" s="44"/>
      <c r="G74" s="26"/>
      <c r="H74" s="33">
        <f t="shared" si="1"/>
        <v>0</v>
      </c>
    </row>
    <row r="75" spans="1:8" ht="15" customHeight="1" hidden="1">
      <c r="A75" s="21"/>
      <c r="B75" s="43">
        <v>0</v>
      </c>
      <c r="C75" s="23" t="s">
        <v>54</v>
      </c>
      <c r="D75" s="29"/>
      <c r="E75" s="29">
        <v>3</v>
      </c>
      <c r="F75" s="44"/>
      <c r="G75" s="26"/>
      <c r="H75" s="33">
        <f t="shared" si="1"/>
        <v>0</v>
      </c>
    </row>
    <row r="76" spans="1:8" ht="15" customHeight="1" hidden="1">
      <c r="A76" s="21"/>
      <c r="B76" s="43">
        <v>0</v>
      </c>
      <c r="C76" s="23" t="s">
        <v>56</v>
      </c>
      <c r="D76" s="29"/>
      <c r="E76" s="29">
        <v>3</v>
      </c>
      <c r="F76" s="44"/>
      <c r="G76" s="26"/>
      <c r="H76" s="33">
        <f t="shared" si="1"/>
        <v>0</v>
      </c>
    </row>
    <row r="77" spans="1:8" ht="15" customHeight="1" hidden="1">
      <c r="A77" s="21"/>
      <c r="B77" s="43">
        <v>0</v>
      </c>
      <c r="C77" s="23" t="s">
        <v>57</v>
      </c>
      <c r="D77" s="29"/>
      <c r="E77" s="29">
        <v>3</v>
      </c>
      <c r="F77" s="44"/>
      <c r="G77" s="26"/>
      <c r="H77" s="33">
        <f t="shared" si="1"/>
        <v>0</v>
      </c>
    </row>
    <row r="78" spans="1:8" ht="15" customHeight="1">
      <c r="A78" s="21"/>
      <c r="B78" s="43">
        <v>10</v>
      </c>
      <c r="C78" s="23" t="s">
        <v>92</v>
      </c>
      <c r="D78" s="29"/>
      <c r="E78" s="29">
        <v>1</v>
      </c>
      <c r="F78" s="25"/>
      <c r="G78" s="26">
        <v>0.75</v>
      </c>
      <c r="H78" s="33">
        <f t="shared" si="1"/>
        <v>0</v>
      </c>
    </row>
    <row r="79" spans="1:8" ht="15" customHeight="1">
      <c r="A79" s="21"/>
      <c r="B79" s="43">
        <v>10</v>
      </c>
      <c r="C79" s="23" t="s">
        <v>93</v>
      </c>
      <c r="D79" s="29"/>
      <c r="E79" s="29">
        <v>1</v>
      </c>
      <c r="F79" s="25"/>
      <c r="G79" s="26">
        <v>0.75</v>
      </c>
      <c r="H79" s="33">
        <f t="shared" si="1"/>
        <v>0</v>
      </c>
    </row>
    <row r="80" spans="1:8" ht="15" customHeight="1">
      <c r="A80" s="21"/>
      <c r="B80" s="43">
        <v>13</v>
      </c>
      <c r="C80" s="23" t="s">
        <v>94</v>
      </c>
      <c r="D80" s="29"/>
      <c r="E80" s="29">
        <v>1</v>
      </c>
      <c r="F80" s="25"/>
      <c r="G80" s="26">
        <v>0.75</v>
      </c>
      <c r="H80" s="33">
        <f t="shared" si="1"/>
        <v>0</v>
      </c>
    </row>
    <row r="81" spans="1:8" ht="15" customHeight="1">
      <c r="A81" s="21"/>
      <c r="B81" s="43">
        <v>11</v>
      </c>
      <c r="C81" s="23" t="s">
        <v>95</v>
      </c>
      <c r="D81" s="29"/>
      <c r="E81" s="29">
        <v>1</v>
      </c>
      <c r="F81" s="25"/>
      <c r="G81" s="26">
        <v>0.75</v>
      </c>
      <c r="H81" s="33">
        <f t="shared" si="1"/>
        <v>0</v>
      </c>
    </row>
    <row r="82" spans="1:8" ht="15" customHeight="1">
      <c r="A82" s="21"/>
      <c r="B82" s="43">
        <v>1</v>
      </c>
      <c r="C82" s="23" t="s">
        <v>102</v>
      </c>
      <c r="D82" s="29"/>
      <c r="E82" s="29">
        <v>1</v>
      </c>
      <c r="F82" s="25"/>
      <c r="G82" s="26">
        <v>2</v>
      </c>
      <c r="H82" s="33">
        <f t="shared" si="1"/>
        <v>0</v>
      </c>
    </row>
    <row r="83" spans="1:8" ht="15" customHeight="1">
      <c r="A83" s="21"/>
      <c r="B83" s="43">
        <v>7</v>
      </c>
      <c r="C83" s="23" t="s">
        <v>96</v>
      </c>
      <c r="D83" s="29"/>
      <c r="E83" s="29">
        <v>1</v>
      </c>
      <c r="F83" s="25"/>
      <c r="G83" s="26">
        <v>0.5</v>
      </c>
      <c r="H83" s="33">
        <f t="shared" si="1"/>
        <v>0</v>
      </c>
    </row>
    <row r="84" spans="1:8" ht="15" customHeight="1">
      <c r="A84" s="21"/>
      <c r="B84" s="43">
        <v>3</v>
      </c>
      <c r="C84" s="23" t="s">
        <v>97</v>
      </c>
      <c r="D84" s="29"/>
      <c r="E84" s="29">
        <v>1</v>
      </c>
      <c r="F84" s="25"/>
      <c r="G84" s="26">
        <v>0.5</v>
      </c>
      <c r="H84" s="33">
        <f t="shared" si="1"/>
        <v>0</v>
      </c>
    </row>
    <row r="85" spans="1:8" ht="15" customHeight="1" hidden="1">
      <c r="A85" s="21"/>
      <c r="B85" s="43">
        <v>0</v>
      </c>
      <c r="C85" s="23" t="s">
        <v>98</v>
      </c>
      <c r="D85" s="29"/>
      <c r="E85" s="29">
        <v>1</v>
      </c>
      <c r="F85" s="25"/>
      <c r="G85" s="26">
        <v>2</v>
      </c>
      <c r="H85" s="33">
        <f t="shared" si="1"/>
        <v>0</v>
      </c>
    </row>
    <row r="86" spans="1:8" ht="15" customHeight="1">
      <c r="A86" s="21"/>
      <c r="B86" s="43">
        <v>4</v>
      </c>
      <c r="C86" s="23" t="s">
        <v>99</v>
      </c>
      <c r="D86" s="29"/>
      <c r="E86" s="29">
        <v>1</v>
      </c>
      <c r="F86" s="25"/>
      <c r="G86" s="26">
        <v>2</v>
      </c>
      <c r="H86" s="33">
        <f t="shared" si="1"/>
        <v>0</v>
      </c>
    </row>
    <row r="87" spans="1:8" ht="15" customHeight="1">
      <c r="A87" s="21"/>
      <c r="B87" s="43">
        <v>10</v>
      </c>
      <c r="C87" s="23" t="s">
        <v>100</v>
      </c>
      <c r="D87" s="29"/>
      <c r="E87" s="29">
        <v>1</v>
      </c>
      <c r="F87" s="25"/>
      <c r="G87" s="26">
        <v>2</v>
      </c>
      <c r="H87" s="33">
        <f t="shared" si="1"/>
        <v>0</v>
      </c>
    </row>
    <row r="88" spans="1:8" ht="15" customHeight="1" hidden="1">
      <c r="A88" s="21"/>
      <c r="B88" s="22"/>
      <c r="C88" s="22" t="s">
        <v>23</v>
      </c>
      <c r="D88" s="38"/>
      <c r="E88" s="38"/>
      <c r="F88" s="27"/>
      <c r="G88" s="26">
        <v>2</v>
      </c>
      <c r="H88" s="33">
        <f>F88*G88</f>
        <v>0</v>
      </c>
    </row>
    <row r="89" spans="1:8" ht="15" customHeight="1">
      <c r="A89" s="21"/>
      <c r="B89" s="22"/>
      <c r="C89" s="22"/>
      <c r="D89" s="38"/>
      <c r="E89" s="38"/>
      <c r="F89" s="36"/>
      <c r="G89" s="26"/>
      <c r="H89" s="42"/>
    </row>
    <row r="91" spans="1:8" ht="15" customHeight="1" hidden="1">
      <c r="A91" s="21"/>
      <c r="B91" s="22"/>
      <c r="C91" s="22"/>
      <c r="D91" s="29"/>
      <c r="E91" s="29"/>
      <c r="F91" s="36"/>
      <c r="G91" s="26"/>
      <c r="H91" s="35"/>
    </row>
    <row r="92" spans="1:8" ht="15" customHeight="1">
      <c r="A92" s="21"/>
      <c r="B92" s="22"/>
      <c r="C92" s="22"/>
      <c r="G92" s="29" t="s">
        <v>73</v>
      </c>
      <c r="H92" s="45">
        <f>M42</f>
        <v>1</v>
      </c>
    </row>
    <row r="93" spans="1:8" ht="15" customHeight="1" thickBot="1">
      <c r="A93" s="21"/>
      <c r="B93" s="27"/>
      <c r="C93" s="5" t="s">
        <v>22</v>
      </c>
      <c r="D93" s="29"/>
      <c r="E93" s="29"/>
      <c r="F93" s="36"/>
      <c r="G93" s="1" t="s">
        <v>21</v>
      </c>
      <c r="H93" s="41">
        <f>IF(B93="",0,MAX(1,0.05*SUM(H17:H92)))</f>
        <v>0</v>
      </c>
    </row>
    <row r="94" spans="1:8" ht="20.25" customHeight="1" thickTop="1">
      <c r="A94" s="4"/>
      <c r="B94" s="46"/>
      <c r="C94" s="49"/>
      <c r="D94" s="16"/>
      <c r="E94" s="16"/>
      <c r="G94" s="7" t="s">
        <v>85</v>
      </c>
      <c r="H94" s="39">
        <f>IF(SUM(H18:H93)=1,"",SUM(H18:H93))</f>
      </c>
    </row>
    <row r="95" spans="1:2" ht="12">
      <c r="A95" s="1"/>
      <c r="B95" s="4"/>
    </row>
    <row r="96" spans="1:2" ht="15">
      <c r="A96" s="30"/>
      <c r="B96" s="4"/>
    </row>
    <row r="97" spans="1:8" ht="19.5">
      <c r="A97" s="1"/>
      <c r="B97" s="4"/>
      <c r="C97" s="31" t="s">
        <v>19</v>
      </c>
      <c r="H97" s="40"/>
    </row>
    <row r="98" spans="1:5" ht="24">
      <c r="A98" s="1"/>
      <c r="B98" s="4"/>
      <c r="D98" s="32" t="s">
        <v>0</v>
      </c>
      <c r="E98" s="32"/>
    </row>
  </sheetData>
  <sheetProtection password="D84B" sheet="1" selectLockedCells="1"/>
  <mergeCells count="6">
    <mergeCell ref="C14:D14"/>
    <mergeCell ref="C9:D9"/>
    <mergeCell ref="C10:D10"/>
    <mergeCell ref="C11:D11"/>
    <mergeCell ref="C13:D13"/>
    <mergeCell ref="C12:D12"/>
  </mergeCells>
  <hyperlinks>
    <hyperlink ref="H13" r:id="rId1" display="TheHiker@SageVenture.com"/>
  </hyperlinks>
  <printOptions horizontalCentered="1"/>
  <pageMargins left="0.75" right="0.75" top="0.5" bottom="0.37" header="0.5" footer="0.5"/>
  <pageSetup fitToHeight="1" fitToWidth="1" horizontalDpi="600" verticalDpi="600" orientation="portrait" scale="72" r:id="rId3"/>
  <headerFooter alignWithMargins="0">
    <oddFooter>&amp;R
</oddFooter>
  </headerFooter>
  <rowBreaks count="1" manualBreakCount="1">
    <brk id="5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Crunch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Craig Murray, Ph.D.</dc:creator>
  <cp:keywords/>
  <dc:description/>
  <cp:lastModifiedBy>Craig</cp:lastModifiedBy>
  <cp:lastPrinted>2019-07-18T16:55:11Z</cp:lastPrinted>
  <dcterms:created xsi:type="dcterms:W3CDTF">2003-05-15T13:28:23Z</dcterms:created>
  <dcterms:modified xsi:type="dcterms:W3CDTF">2019-07-18T16:59:42Z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