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7" yWindow="65527" windowWidth="14803" windowHeight="12360" activeTab="0"/>
  </bookViews>
  <sheets>
    <sheet name="Pins&amp;Buckles" sheetId="1" r:id="rId1"/>
  </sheets>
  <definedNames>
    <definedName name="_xlnm.Print_Area" localSheetId="0">'Pins&amp;Buckles'!$A$1:$H$33</definedName>
  </definedNames>
  <calcPr fullCalcOnLoad="1"/>
</workbook>
</file>

<file path=xl/sharedStrings.xml><?xml version="1.0" encoding="utf-8"?>
<sst xmlns="http://schemas.openxmlformats.org/spreadsheetml/2006/main" count="40" uniqueCount="38">
  <si>
    <t>Craig Murray</t>
  </si>
  <si>
    <t xml:space="preserve">Quality and </t>
  </si>
  <si>
    <t>Customer Service</t>
  </si>
  <si>
    <t>is my Hiking Trail!</t>
  </si>
  <si>
    <t>Please fill in all boxes - use tab to move</t>
  </si>
  <si>
    <t>SHIP TO:</t>
  </si>
  <si>
    <t xml:space="preserve">Name: </t>
  </si>
  <si>
    <t xml:space="preserve">Street: </t>
  </si>
  <si>
    <t xml:space="preserve">City, St, Zip: </t>
  </si>
  <si>
    <t xml:space="preserve">E-mail: </t>
  </si>
  <si>
    <t xml:space="preserve">Date: </t>
  </si>
  <si>
    <t>Qty.</t>
  </si>
  <si>
    <t xml:space="preserve">Price   </t>
  </si>
  <si>
    <t xml:space="preserve">Amount </t>
  </si>
  <si>
    <t xml:space="preserve">TOTAL ENCLOSED: </t>
  </si>
  <si>
    <t>Send this filled out form, the payment, and a self addressed stamped envelope.</t>
  </si>
  <si>
    <t>Thank you for your order,</t>
  </si>
  <si>
    <t xml:space="preserve">Phone: </t>
  </si>
  <si>
    <t xml:space="preserve">PayPal convenience fee     </t>
  </si>
  <si>
    <t>&lt; Enter a 1 if payment through PayPal</t>
  </si>
  <si>
    <t>plenty</t>
  </si>
  <si>
    <t xml:space="preserve">Shipping     </t>
  </si>
  <si>
    <t>form updated &gt;</t>
  </si>
  <si>
    <t>Available</t>
  </si>
  <si>
    <t>https://www.sageventure.com</t>
  </si>
  <si>
    <t>Pins &amp; Buckles</t>
  </si>
  <si>
    <t>Summit lapel pin - Proud Parent</t>
  </si>
  <si>
    <t>Seabadge belt buckle</t>
  </si>
  <si>
    <t>Corps of Discovery pin</t>
  </si>
  <si>
    <t>Seabadge belt buckle - antique bronze</t>
  </si>
  <si>
    <t>Seabadge belt buckle - antique silver</t>
  </si>
  <si>
    <t>SageVenture@yahoo.com</t>
  </si>
  <si>
    <t>Kodiak medal</t>
  </si>
  <si>
    <t>Kodiak medal - golden</t>
  </si>
  <si>
    <t>Island City, OR  97850-8525</t>
  </si>
  <si>
    <t>PayPal email - sageventure@yahoo.com</t>
  </si>
  <si>
    <t>20777 Fuero Dr</t>
  </si>
  <si>
    <t>Walnut, CA  91789-2561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</si>
</sst>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mmm\ dd\,\ yyyy"/>
    <numFmt numFmtId="166" formatCode="&quot;$&quot;#,##0.00;\(&quot;$&quot;#,##0.00\)"/>
    <numFmt numFmtId="167" formatCode="mmmm\ d\,\ yyyy"/>
    <numFmt numFmtId="168" formatCode="&quot;$&quot;#,##0.00;[Red]&quot;$&quot;#,##0.00"/>
    <numFmt numFmtId="169" formatCode="&quot;$&quot;#,##0.00_);[Red]&quot;$&quot;#,##0.00"/>
    <numFmt numFmtId="170" formatCode="&quot;$&quot;#,##0.00\);\(&quot;$&quot;#,##0.00\)"/>
    <numFmt numFmtId="171" formatCode="&quot;$&quot;0.00"/>
    <numFmt numFmtId="172" formatCode="mmm\ d\,\ yyyy"/>
    <numFmt numFmtId="173" formatCode="mmm\.\ d\,\ yyyy"/>
    <numFmt numFmtId="174" formatCode="mmmm\ dd\,\ yyyy"/>
    <numFmt numFmtId="175" formatCode="mmm\ dd\ yyyy"/>
    <numFmt numFmtId="176" formatCode="&quot;$&quot;#,##0;[Red]\(&quot;$&quot;#,##0\)"/>
    <numFmt numFmtId="177" formatCode="mmm\ d\,\ \'yy"/>
    <numFmt numFmtId="178" formatCode="#,##0.0_);[Red]\(#,##0.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  <numFmt numFmtId="184" formatCode="0.0%"/>
    <numFmt numFmtId="185" formatCode="#,##0.00_)_)_)"/>
    <numFmt numFmtId="186" formatCode="[$-409]dddd\,\ mmmm\ dd\,\ yyyy"/>
    <numFmt numFmtId="187" formatCode="m/d/yy;@"/>
    <numFmt numFmtId="188" formatCode="0.0"/>
    <numFmt numFmtId="189" formatCode="[$-409]d\-mmm\-yy;@"/>
    <numFmt numFmtId="190" formatCode="_(&quot;$&quot;* #,##0.00_);[Red]_(&quot;$&quot;* \(#,##0.00\);_(&quot;$&quot;* &quot;-&quot;??_);_(@_)"/>
    <numFmt numFmtId="191" formatCode="m/d;@"/>
    <numFmt numFmtId="192" formatCode="_(&quot;$&quot;* #,##0.00_);_(&quot;$&quot;* \(#,##0.00\)"/>
    <numFmt numFmtId="193" formatCode="_(* #,##0.00_);_(* \(#,##0.00\);_(* &quot;-&quot;_);_(@_)"/>
    <numFmt numFmtId="194" formatCode="_(* #,##0.0_);_(* \(#,##0.0\);_(* &quot;-&quot;?_);_(@_)"/>
    <numFmt numFmtId="195" formatCode="0_);\(0\)"/>
    <numFmt numFmtId="196" formatCode="_(&quot;$&quot;* #,##0_);_(&quot;$&quot;* \(#,##0\);_(&quot;$&quot;* &quot;-&quot;??_);_(@_)"/>
    <numFmt numFmtId="197" formatCode="_(* #,##0_);_(* \(#,##0\);_(* &quot;-&quot;??_);_(@_)"/>
    <numFmt numFmtId="198" formatCode="[&lt;=9999999]###\-####;\(###\)\ ###\-####"/>
    <numFmt numFmtId="199" formatCode="_(* #,##0.0000_);_(* \(#,##0.0000\);_(* &quot;-&quot;_);_(@_)"/>
    <numFmt numFmtId="200" formatCode="_(* #,##0.0000_);_(* \(#,##0.0000\);_(* &quot;-&quot;??_);_(@_)"/>
    <numFmt numFmtId="201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 applyAlignment="0"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6" fillId="0" borderId="0" applyFill="0" applyBorder="0" applyAlignment="0" applyProtection="0"/>
    <xf numFmtId="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40" applyFont="1" applyAlignment="1">
      <alignment horizontal="left"/>
      <protection/>
    </xf>
    <xf numFmtId="14" fontId="9" fillId="0" borderId="0" xfId="40" applyNumberFormat="1" applyFont="1" applyAlignment="1" quotePrefix="1">
      <alignment horizontal="left"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right"/>
      <protection/>
    </xf>
    <xf numFmtId="1" fontId="9" fillId="0" borderId="0" xfId="40" applyNumberFormat="1" applyFont="1" applyAlignment="1">
      <alignment horizontal="right"/>
      <protection/>
    </xf>
    <xf numFmtId="0" fontId="10" fillId="0" borderId="0" xfId="40" applyFont="1" applyAlignment="1">
      <alignment horizontal="centerContinuous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185" fontId="6" fillId="0" borderId="0" xfId="43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6" fillId="0" borderId="13" xfId="0" applyNumberFormat="1" applyFont="1" applyBorder="1" applyAlignment="1">
      <alignment vertical="center"/>
    </xf>
    <xf numFmtId="0" fontId="5" fillId="0" borderId="0" xfId="56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 applyProtection="1">
      <alignment vertical="center"/>
      <protection hidden="1"/>
    </xf>
    <xf numFmtId="44" fontId="6" fillId="0" borderId="14" xfId="0" applyNumberFormat="1" applyFont="1" applyBorder="1" applyAlignment="1" applyProtection="1">
      <alignment/>
      <protection hidden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3" fontId="6" fillId="0" borderId="13" xfId="0" applyNumberFormat="1" applyFont="1" applyBorder="1" applyAlignment="1" applyProtection="1">
      <alignment vertical="center"/>
      <protection hidden="1"/>
    </xf>
    <xf numFmtId="43" fontId="6" fillId="0" borderId="16" xfId="0" applyNumberFormat="1" applyFont="1" applyBorder="1" applyAlignment="1">
      <alignment vertical="center"/>
    </xf>
    <xf numFmtId="188" fontId="6" fillId="0" borderId="0" xfId="0" applyNumberFormat="1" applyFont="1" applyAlignment="1">
      <alignment/>
    </xf>
    <xf numFmtId="189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40" applyFont="1" applyAlignment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1" fillId="0" borderId="0" xfId="0" applyFont="1" applyBorder="1" applyAlignment="1" applyProtection="1">
      <alignment horizontal="center" vertical="center"/>
      <protection/>
    </xf>
    <xf numFmtId="16" fontId="5" fillId="0" borderId="0" xfId="56" applyNumberFormat="1" applyAlignment="1" applyProtection="1">
      <alignment horizontal="right"/>
      <protection/>
    </xf>
    <xf numFmtId="0" fontId="6" fillId="0" borderId="0" xfId="0" applyFont="1" applyBorder="1" applyAlignment="1" quotePrefix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56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5" fillId="0" borderId="17" xfId="56" applyBorder="1" applyAlignment="1" applyProtection="1">
      <alignment horizontal="left"/>
      <protection locked="0"/>
    </xf>
    <xf numFmtId="0" fontId="5" fillId="0" borderId="18" xfId="56" applyBorder="1" applyAlignment="1" applyProtection="1">
      <alignment horizontal="left"/>
      <protection locked="0"/>
    </xf>
    <xf numFmtId="187" fontId="6" fillId="0" borderId="17" xfId="0" applyNumberFormat="1" applyFont="1" applyBorder="1" applyAlignment="1" applyProtection="1">
      <alignment horizontal="left" vertical="center"/>
      <protection locked="0"/>
    </xf>
    <xf numFmtId="187" fontId="6" fillId="0" borderId="18" xfId="0" applyNumberFormat="1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8 2" xfId="69"/>
    <cellStyle name="Normal 19" xfId="70"/>
    <cellStyle name="Normal 19 2" xfId="71"/>
    <cellStyle name="Normal 2" xfId="72"/>
    <cellStyle name="Normal 2 2" xfId="73"/>
    <cellStyle name="Normal 20" xfId="74"/>
    <cellStyle name="Normal 20 2" xfId="75"/>
    <cellStyle name="Normal 20 3" xfId="76"/>
    <cellStyle name="Normal 21" xfId="77"/>
    <cellStyle name="Normal 21 2" xfId="78"/>
    <cellStyle name="Normal 21 3" xfId="79"/>
    <cellStyle name="Normal 22" xfId="80"/>
    <cellStyle name="Normal 23" xfId="81"/>
    <cellStyle name="Normal 23 2" xfId="82"/>
    <cellStyle name="Normal 23 3" xfId="83"/>
    <cellStyle name="Normal 24" xfId="84"/>
    <cellStyle name="Normal 25" xfId="85"/>
    <cellStyle name="Normal 25 2" xfId="86"/>
    <cellStyle name="Normal 26" xfId="87"/>
    <cellStyle name="Normal 27" xfId="88"/>
    <cellStyle name="Normal 28" xfId="89"/>
    <cellStyle name="Normal 29" xfId="90"/>
    <cellStyle name="Normal 3" xfId="91"/>
    <cellStyle name="Normal 30" xfId="92"/>
    <cellStyle name="Normal 31" xfId="93"/>
    <cellStyle name="Normal 31 2" xfId="94"/>
    <cellStyle name="Normal 32" xfId="95"/>
    <cellStyle name="Normal 33" xfId="96"/>
    <cellStyle name="Normal 34" xfId="97"/>
    <cellStyle name="Normal 35" xfId="98"/>
    <cellStyle name="Normal 35 2" xfId="99"/>
    <cellStyle name="Normal 36" xfId="100"/>
    <cellStyle name="Normal 37" xfId="101"/>
    <cellStyle name="Normal 38" xfId="102"/>
    <cellStyle name="Normal 39" xfId="103"/>
    <cellStyle name="Normal 4" xfId="104"/>
    <cellStyle name="Normal 4 2" xfId="105"/>
    <cellStyle name="Normal 4 3" xfId="106"/>
    <cellStyle name="Normal 4 4" xfId="107"/>
    <cellStyle name="Normal 40" xfId="108"/>
    <cellStyle name="Normal 5" xfId="109"/>
    <cellStyle name="Normal 6" xfId="110"/>
    <cellStyle name="Normal 7" xfId="111"/>
    <cellStyle name="Normal 8" xfId="112"/>
    <cellStyle name="Normal 9" xfId="113"/>
    <cellStyle name="Normal 9 2" xfId="114"/>
    <cellStyle name="Normal 9 3" xfId="115"/>
    <cellStyle name="Normal 9 4" xfId="116"/>
    <cellStyle name="Note" xfId="117"/>
    <cellStyle name="Output" xfId="118"/>
    <cellStyle name="Percent" xfId="119"/>
    <cellStyle name="Percent 2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86050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0</xdr:row>
      <xdr:rowOff>28575</xdr:rowOff>
    </xdr:from>
    <xdr:to>
      <xdr:col>7</xdr:col>
      <xdr:colOff>276225</xdr:colOff>
      <xdr:row>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8575"/>
          <a:ext cx="1352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28575</xdr:rowOff>
    </xdr:from>
    <xdr:to>
      <xdr:col>7</xdr:col>
      <xdr:colOff>276225</xdr:colOff>
      <xdr:row>9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8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361950</xdr:colOff>
      <xdr:row>9</xdr:row>
      <xdr:rowOff>76200</xdr:rowOff>
    </xdr:to>
    <xdr:sp fLocksText="0">
      <xdr:nvSpPr>
        <xdr:cNvPr id="4" name="Text 3"/>
        <xdr:cNvSpPr txBox="1">
          <a:spLocks noChangeArrowheads="1"/>
        </xdr:cNvSpPr>
      </xdr:nvSpPr>
      <xdr:spPr>
        <a:xfrm>
          <a:off x="5553075" y="0"/>
          <a:ext cx="6477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.E.Dick@p66.com" TargetMode="External" /><Relationship Id="rId2" Type="http://schemas.openxmlformats.org/officeDocument/2006/relationships/hyperlink" Target="mailto:SageVenture@yaho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RowColHeaders="0" tabSelected="1" workbookViewId="0" topLeftCell="A1">
      <selection activeCell="C9" sqref="C9:D9"/>
    </sheetView>
  </sheetViews>
  <sheetFormatPr defaultColWidth="9.140625" defaultRowHeight="12.75"/>
  <cols>
    <col min="1" max="1" width="3.00390625" style="5" customWidth="1"/>
    <col min="2" max="2" width="9.00390625" style="5" customWidth="1"/>
    <col min="3" max="3" width="15.140625" style="5" customWidth="1"/>
    <col min="4" max="4" width="29.00390625" style="5" customWidth="1"/>
    <col min="5" max="5" width="7.140625" style="5" customWidth="1"/>
    <col min="6" max="6" width="2.57421875" style="51" customWidth="1"/>
    <col min="7" max="8" width="10.8515625" style="5" customWidth="1"/>
    <col min="9" max="10" width="9.140625" style="5" customWidth="1"/>
    <col min="11" max="12" width="9.140625" style="5" hidden="1" customWidth="1"/>
    <col min="13" max="17" width="9.140625" style="5" customWidth="1"/>
    <col min="18" max="18" width="13.7109375" style="5" customWidth="1"/>
    <col min="19" max="21" width="9.140625" style="5" customWidth="1"/>
    <col min="22" max="16384" width="9.140625" style="5" customWidth="1"/>
  </cols>
  <sheetData>
    <row r="1" spans="1:8" ht="19.5">
      <c r="A1" s="1"/>
      <c r="B1" s="2" t="s">
        <v>0</v>
      </c>
      <c r="C1" s="3"/>
      <c r="D1" s="4"/>
      <c r="H1" s="6"/>
    </row>
    <row r="2" spans="1:8" ht="12.75">
      <c r="A2" s="1"/>
      <c r="B2" s="4" t="s">
        <v>36</v>
      </c>
      <c r="H2" s="7"/>
    </row>
    <row r="3" spans="1:4" ht="12.75">
      <c r="A3" s="1"/>
      <c r="B3" s="4" t="s">
        <v>37</v>
      </c>
      <c r="D3" s="8" t="s">
        <v>1</v>
      </c>
    </row>
    <row r="4" spans="1:4" ht="12.75">
      <c r="A4" s="1"/>
      <c r="B4" s="70" t="s">
        <v>34</v>
      </c>
      <c r="D4" s="8" t="s">
        <v>2</v>
      </c>
    </row>
    <row r="5" spans="1:8" ht="12.75">
      <c r="A5" s="1"/>
      <c r="B5" s="9"/>
      <c r="C5" s="10"/>
      <c r="D5" s="8" t="s">
        <v>3</v>
      </c>
      <c r="E5" s="11"/>
      <c r="F5" s="52"/>
      <c r="G5" s="12"/>
      <c r="H5" s="13"/>
    </row>
    <row r="6" spans="1:8" ht="6.75" customHeight="1">
      <c r="A6" s="1"/>
      <c r="B6" s="4"/>
      <c r="C6" s="10"/>
      <c r="D6" s="8"/>
      <c r="E6" s="11"/>
      <c r="F6" s="52"/>
      <c r="G6" s="12"/>
      <c r="H6" s="13"/>
    </row>
    <row r="7" spans="1:8" ht="12.75">
      <c r="A7" s="1"/>
      <c r="B7" s="4"/>
      <c r="C7" s="14" t="s">
        <v>4</v>
      </c>
      <c r="D7" s="14"/>
      <c r="H7" s="7"/>
    </row>
    <row r="8" spans="1:15" ht="12.75">
      <c r="A8" s="1"/>
      <c r="B8" s="15" t="s">
        <v>5</v>
      </c>
      <c r="E8" s="16"/>
      <c r="F8" s="53"/>
      <c r="O8" s="39"/>
    </row>
    <row r="9" spans="1:15" ht="15" customHeight="1">
      <c r="A9" s="1"/>
      <c r="B9" s="17" t="s">
        <v>6</v>
      </c>
      <c r="C9" s="64"/>
      <c r="D9" s="65"/>
      <c r="E9" s="15"/>
      <c r="F9" s="54"/>
      <c r="O9" s="34"/>
    </row>
    <row r="10" spans="1:6" ht="15" customHeight="1">
      <c r="A10" s="1"/>
      <c r="B10" s="17" t="s">
        <v>7</v>
      </c>
      <c r="C10" s="64"/>
      <c r="D10" s="65"/>
      <c r="E10" s="4"/>
      <c r="F10" s="55"/>
    </row>
    <row r="11" spans="1:8" ht="15" customHeight="1">
      <c r="A11" s="1"/>
      <c r="B11" s="17" t="s">
        <v>8</v>
      </c>
      <c r="C11" s="64"/>
      <c r="D11" s="65"/>
      <c r="E11" s="4"/>
      <c r="F11" s="55"/>
      <c r="G11" s="17" t="s">
        <v>22</v>
      </c>
      <c r="H11" s="48">
        <v>45398</v>
      </c>
    </row>
    <row r="12" spans="1:8" ht="15" customHeight="1">
      <c r="A12" s="1"/>
      <c r="B12" s="17" t="s">
        <v>17</v>
      </c>
      <c r="C12" s="64"/>
      <c r="D12" s="65"/>
      <c r="E12" s="4"/>
      <c r="F12" s="55"/>
      <c r="H12" s="58"/>
    </row>
    <row r="13" spans="1:11" ht="15" customHeight="1">
      <c r="A13" s="1"/>
      <c r="B13" s="17" t="s">
        <v>9</v>
      </c>
      <c r="C13" s="66"/>
      <c r="D13" s="67"/>
      <c r="E13" s="4"/>
      <c r="F13" s="55"/>
      <c r="G13" s="31"/>
      <c r="H13" s="63" t="s">
        <v>31</v>
      </c>
      <c r="K13" s="5">
        <f>K24+K23</f>
        <v>0</v>
      </c>
    </row>
    <row r="14" spans="1:11" ht="15" customHeight="1">
      <c r="A14" s="1"/>
      <c r="B14" s="17" t="s">
        <v>10</v>
      </c>
      <c r="C14" s="68"/>
      <c r="D14" s="69"/>
      <c r="E14" s="4"/>
      <c r="F14" s="55"/>
      <c r="H14" s="20" t="s">
        <v>24</v>
      </c>
      <c r="K14" s="5">
        <f>K16+K17</f>
        <v>0</v>
      </c>
    </row>
    <row r="15" ht="6.75" customHeight="1">
      <c r="A15" s="1"/>
    </row>
    <row r="16" spans="1:11" ht="12">
      <c r="A16" s="18"/>
      <c r="B16" s="49" t="s">
        <v>23</v>
      </c>
      <c r="C16" s="19"/>
      <c r="D16" s="19"/>
      <c r="E16" s="49" t="s">
        <v>11</v>
      </c>
      <c r="F16" s="56"/>
      <c r="G16" s="50" t="s">
        <v>12</v>
      </c>
      <c r="H16" s="50" t="s">
        <v>13</v>
      </c>
      <c r="K16" s="5">
        <f>K21+K22</f>
        <v>0</v>
      </c>
    </row>
    <row r="17" spans="1:11" ht="15" customHeight="1">
      <c r="A17" s="20"/>
      <c r="B17" s="43" t="s">
        <v>25</v>
      </c>
      <c r="C17" s="44"/>
      <c r="D17" s="40"/>
      <c r="E17" s="42"/>
      <c r="F17" s="57"/>
      <c r="G17" s="23"/>
      <c r="H17" s="46"/>
      <c r="K17" s="5">
        <f>K18+K19</f>
        <v>0</v>
      </c>
    </row>
    <row r="18" spans="1:12" ht="15" customHeight="1" hidden="1">
      <c r="A18" s="20"/>
      <c r="B18" s="61">
        <f>15-5-1-(1)-2-3</f>
        <v>3</v>
      </c>
      <c r="C18" s="21" t="s">
        <v>29</v>
      </c>
      <c r="D18" s="35"/>
      <c r="E18" s="22"/>
      <c r="F18" s="57">
        <f>IF(E18&gt;B18,"?","")</f>
      </c>
      <c r="G18" s="23">
        <v>17</v>
      </c>
      <c r="H18" s="30">
        <f>E18*G18</f>
        <v>0</v>
      </c>
      <c r="K18" s="5">
        <f>E18</f>
        <v>0</v>
      </c>
      <c r="L18" s="5">
        <f>IF(K17&lt;1,0,IF(K17=1,6,IF(K17&lt;7,11,15)))</f>
        <v>0</v>
      </c>
    </row>
    <row r="19" spans="2:11" ht="15" customHeight="1" hidden="1">
      <c r="B19" s="62">
        <v>1</v>
      </c>
      <c r="C19" s="21" t="s">
        <v>30</v>
      </c>
      <c r="E19" s="22"/>
      <c r="F19" s="57">
        <f>IF(E19&gt;B19,"?","")</f>
      </c>
      <c r="G19" s="23">
        <v>17</v>
      </c>
      <c r="H19" s="30">
        <f>E19*G19</f>
        <v>0</v>
      </c>
      <c r="K19" s="5">
        <f aca="true" t="shared" si="0" ref="K19:K24">E19</f>
        <v>0</v>
      </c>
    </row>
    <row r="20" spans="1:12" ht="15" customHeight="1" hidden="1">
      <c r="A20" s="20"/>
      <c r="B20" s="41">
        <v>0</v>
      </c>
      <c r="C20" s="40" t="s">
        <v>27</v>
      </c>
      <c r="D20" s="40"/>
      <c r="E20" s="22"/>
      <c r="F20" s="57">
        <f>IF(E20&gt;B20,"?","")</f>
      </c>
      <c r="G20" s="23">
        <v>17</v>
      </c>
      <c r="H20" s="30">
        <f>MIN(IF(E20="",0,E20),B20)*G20</f>
        <v>0</v>
      </c>
      <c r="K20" s="5">
        <f t="shared" si="0"/>
        <v>0</v>
      </c>
      <c r="L20" s="5">
        <f>IF(K20&lt;1,0,IF(K20=1,6,IF(K20&lt;7,9,13)))</f>
        <v>0</v>
      </c>
    </row>
    <row r="21" spans="1:12" ht="15" customHeight="1">
      <c r="A21" s="20"/>
      <c r="B21" s="41" t="s">
        <v>20</v>
      </c>
      <c r="C21" s="40" t="s">
        <v>26</v>
      </c>
      <c r="D21" s="40"/>
      <c r="E21" s="22"/>
      <c r="F21" s="57"/>
      <c r="G21" s="23">
        <v>4</v>
      </c>
      <c r="H21" s="30">
        <f>E21*G21</f>
        <v>0</v>
      </c>
      <c r="K21" s="5">
        <f t="shared" si="0"/>
        <v>0</v>
      </c>
      <c r="L21" s="5">
        <f>IF(K16&lt;1,0,IF(K16&lt;11,6,7))</f>
        <v>0</v>
      </c>
    </row>
    <row r="22" spans="1:11" ht="15" customHeight="1">
      <c r="A22" s="20"/>
      <c r="B22" s="41" t="s">
        <v>20</v>
      </c>
      <c r="C22" s="40" t="s">
        <v>28</v>
      </c>
      <c r="D22" s="40"/>
      <c r="E22" s="22"/>
      <c r="F22" s="57"/>
      <c r="G22" s="23">
        <v>3</v>
      </c>
      <c r="H22" s="30">
        <f>E22*G22</f>
        <v>0</v>
      </c>
      <c r="K22" s="5">
        <f t="shared" si="0"/>
        <v>0</v>
      </c>
    </row>
    <row r="23" spans="1:12" ht="15" customHeight="1" hidden="1">
      <c r="A23" s="20"/>
      <c r="B23" s="61">
        <v>8</v>
      </c>
      <c r="C23" s="21" t="s">
        <v>32</v>
      </c>
      <c r="D23" s="35"/>
      <c r="E23" s="22"/>
      <c r="F23" s="57"/>
      <c r="G23" s="23">
        <v>7</v>
      </c>
      <c r="H23" s="30">
        <f>E23*G23</f>
        <v>0</v>
      </c>
      <c r="K23" s="5">
        <f t="shared" si="0"/>
        <v>0</v>
      </c>
      <c r="L23" s="5">
        <f>IF(K13&lt;1,0,IF(K13&lt;7,6,7))</f>
        <v>0</v>
      </c>
    </row>
    <row r="24" spans="2:11" ht="12" hidden="1">
      <c r="B24" s="62">
        <v>2</v>
      </c>
      <c r="C24" s="21" t="s">
        <v>33</v>
      </c>
      <c r="E24" s="22"/>
      <c r="F24" s="57"/>
      <c r="G24" s="23">
        <v>11</v>
      </c>
      <c r="H24" s="30">
        <f>E24*G24</f>
        <v>0</v>
      </c>
      <c r="K24" s="5">
        <f t="shared" si="0"/>
        <v>0</v>
      </c>
    </row>
    <row r="25" spans="1:15" ht="15" customHeight="1">
      <c r="A25" s="20"/>
      <c r="B25" s="21"/>
      <c r="C25" s="21"/>
      <c r="D25" s="25"/>
      <c r="E25" s="33">
        <f>SUM(E17:E24)</f>
        <v>0</v>
      </c>
      <c r="F25" s="57"/>
      <c r="G25" s="23"/>
      <c r="H25" s="32"/>
      <c r="K25" s="20">
        <f>SUM(K18:K24)</f>
        <v>0</v>
      </c>
      <c r="L25" s="5">
        <f>MAX(L18:L24)</f>
        <v>0</v>
      </c>
      <c r="M25" s="34"/>
      <c r="N25" s="34"/>
      <c r="O25" s="34"/>
    </row>
    <row r="26" spans="1:15" ht="15" customHeight="1">
      <c r="A26" s="20"/>
      <c r="B26" s="21"/>
      <c r="C26" s="21"/>
      <c r="G26" s="25" t="s">
        <v>21</v>
      </c>
      <c r="H26" s="45">
        <f>L25</f>
        <v>0</v>
      </c>
      <c r="K26" s="34"/>
      <c r="L26" s="34"/>
      <c r="M26" s="34"/>
      <c r="N26" s="34"/>
      <c r="O26" s="34"/>
    </row>
    <row r="27" spans="1:16" ht="15" customHeight="1" thickBot="1">
      <c r="A27" s="20"/>
      <c r="B27" s="24"/>
      <c r="C27" s="5" t="s">
        <v>19</v>
      </c>
      <c r="D27" s="25"/>
      <c r="E27" s="33"/>
      <c r="F27" s="57"/>
      <c r="G27" s="1" t="s">
        <v>18</v>
      </c>
      <c r="H27" s="37">
        <f>IF(B27="",0,MAX(1,0.055*(SUM(H17:H26))))</f>
        <v>0</v>
      </c>
      <c r="K27" s="20"/>
      <c r="L27" s="59"/>
      <c r="M27" s="34"/>
      <c r="N27" s="34"/>
      <c r="O27" s="34"/>
      <c r="P27" s="47"/>
    </row>
    <row r="28" spans="1:15" ht="20.25" customHeight="1" thickTop="1">
      <c r="A28" s="4"/>
      <c r="B28" s="60"/>
      <c r="C28" s="5" t="s">
        <v>35</v>
      </c>
      <c r="D28" s="16"/>
      <c r="G28" s="7" t="s">
        <v>14</v>
      </c>
      <c r="H28" s="38">
        <f>IF(E25&gt;0,SUM(H17:H27),0)</f>
        <v>0</v>
      </c>
      <c r="K28" s="34"/>
      <c r="L28" s="59"/>
      <c r="M28" s="34"/>
      <c r="N28" s="34"/>
      <c r="O28" s="34"/>
    </row>
    <row r="29" spans="1:15" ht="12" hidden="1">
      <c r="A29" s="1"/>
      <c r="B29" s="4"/>
      <c r="K29" s="34"/>
      <c r="L29" s="34"/>
      <c r="M29" s="34"/>
      <c r="N29" s="34"/>
      <c r="O29" s="34"/>
    </row>
    <row r="30" spans="1:15" ht="12" hidden="1">
      <c r="A30" s="1"/>
      <c r="B30" s="26" t="s">
        <v>15</v>
      </c>
      <c r="K30" s="34"/>
      <c r="L30" s="34"/>
      <c r="M30" s="34"/>
      <c r="N30" s="34"/>
      <c r="O30" s="34"/>
    </row>
    <row r="31" spans="1:15" ht="15">
      <c r="A31" s="27"/>
      <c r="B31" s="4"/>
      <c r="K31" s="34"/>
      <c r="L31" s="59"/>
      <c r="M31" s="34"/>
      <c r="N31" s="34"/>
      <c r="O31" s="34"/>
    </row>
    <row r="32" spans="1:15" ht="19.5">
      <c r="A32" s="1"/>
      <c r="B32" s="4"/>
      <c r="C32" s="28" t="s">
        <v>16</v>
      </c>
      <c r="H32" s="36"/>
      <c r="K32" s="34"/>
      <c r="L32" s="59"/>
      <c r="M32" s="34"/>
      <c r="N32" s="34"/>
      <c r="O32" s="34"/>
    </row>
    <row r="33" spans="1:17" ht="24">
      <c r="A33" s="1"/>
      <c r="B33" s="4"/>
      <c r="D33" s="29" t="s">
        <v>0</v>
      </c>
      <c r="K33" s="20"/>
      <c r="L33" s="59"/>
      <c r="M33" s="34"/>
      <c r="N33" s="34"/>
      <c r="O33" s="34"/>
      <c r="Q33" s="59"/>
    </row>
    <row r="34" ht="12">
      <c r="Q34" s="59"/>
    </row>
    <row r="35" ht="12">
      <c r="Q35" s="59"/>
    </row>
    <row r="36" ht="12">
      <c r="Q36" s="59"/>
    </row>
    <row r="37" ht="12">
      <c r="Q37" s="59"/>
    </row>
  </sheetData>
  <sheetProtection password="D84B" sheet="1" selectLockedCells="1"/>
  <mergeCells count="6">
    <mergeCell ref="C9:D9"/>
    <mergeCell ref="C10:D10"/>
    <mergeCell ref="C11:D11"/>
    <mergeCell ref="C12:D12"/>
    <mergeCell ref="C13:D13"/>
    <mergeCell ref="C14:D14"/>
  </mergeCells>
  <hyperlinks>
    <hyperlink ref="B12" r:id="rId1" display="Scott.E.Dick@p66.com"/>
    <hyperlink ref="H13" r:id="rId2" display="SageVenture@yahoo.com"/>
  </hyperlinks>
  <printOptions horizontalCentered="1"/>
  <pageMargins left="0.75" right="0.75" top="0.5" bottom="0.6" header="0.5" footer="0.42"/>
  <pageSetup fitToHeight="2" fitToWidth="1"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Crunch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Craig Murray, Ph.D.</dc:creator>
  <cp:keywords/>
  <dc:description/>
  <cp:lastModifiedBy>Craig</cp:lastModifiedBy>
  <cp:lastPrinted>2023-12-22T15:14:47Z</cp:lastPrinted>
  <dcterms:created xsi:type="dcterms:W3CDTF">2003-05-15T13:28:23Z</dcterms:created>
  <dcterms:modified xsi:type="dcterms:W3CDTF">2024-04-16T12:00:34Z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